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komfin\А БЮДЖЕТ\Дума на 2024-2026 годы\1 Уточнение бюджета района март (корректировка 1)\Пояснительная записка\"/>
    </mc:Choice>
  </mc:AlternateContent>
  <bookViews>
    <workbookView xWindow="-120" yWindow="-120" windowWidth="29040" windowHeight="15840"/>
  </bookViews>
  <sheets>
    <sheet name="Sheet1" sheetId="1" r:id="rId1"/>
  </sheets>
  <definedNames>
    <definedName name="_xlnm.Print_Titles" localSheetId="0">Sheet1!$7:$8</definedName>
    <definedName name="_xlnm.Print_Area" localSheetId="0">Sheet1!$A$1:$J$38</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5" i="1" l="1"/>
  <c r="K45" i="1"/>
  <c r="I45" i="1"/>
  <c r="H32" i="1" l="1"/>
  <c r="I9" i="1" l="1"/>
  <c r="J9" i="1"/>
  <c r="I30" i="1"/>
  <c r="J30" i="1"/>
  <c r="I32" i="1"/>
  <c r="I20" i="1"/>
  <c r="J20" i="1"/>
  <c r="H20" i="1"/>
  <c r="H30" i="1" l="1"/>
  <c r="H9" i="1" s="1"/>
  <c r="D32" i="1"/>
  <c r="G30" i="1"/>
  <c r="F30" i="1"/>
  <c r="E30" i="1"/>
  <c r="D30" i="1"/>
  <c r="D19" i="1"/>
  <c r="D18" i="1"/>
  <c r="D15" i="1"/>
  <c r="D14" i="1"/>
  <c r="D13" i="1"/>
  <c r="D12" i="1"/>
  <c r="D11" i="1"/>
  <c r="D10" i="1" s="1"/>
  <c r="J10" i="1"/>
  <c r="I10" i="1"/>
  <c r="H10" i="1"/>
  <c r="G10" i="1"/>
  <c r="F10" i="1"/>
  <c r="E10" i="1"/>
  <c r="F9" i="1" l="1"/>
  <c r="G9" i="1"/>
  <c r="D9" i="1"/>
  <c r="E9" i="1"/>
</calcChain>
</file>

<file path=xl/sharedStrings.xml><?xml version="1.0" encoding="utf-8"?>
<sst xmlns="http://schemas.openxmlformats.org/spreadsheetml/2006/main" count="90" uniqueCount="68">
  <si>
    <t>ПРИЛОЖЕНИЕ 2</t>
  </si>
  <si>
    <t xml:space="preserve">к пояснительной записке </t>
  </si>
  <si>
    <t>Планируемый объем доходов бюджета Белоярского района на реализацию Плана мероприятий, указанных в пункте 1 статьи 16.6, пункте 1 статьи 75.1 и пункте 1 статьи 78.2 Федерального закона от 10 января 2002 года № 7-ФЗ "Об охране окружающей среды" (далее - ПЛАН), в рамках реализации муниципальной программы "Охрана окружающей среды"  к проекту бюджета Белоярского района на 2024 год и плановый период 2025 и  2026 годы</t>
  </si>
  <si>
    <t>(рублей)</t>
  </si>
  <si>
    <t>№ п/п</t>
  </si>
  <si>
    <t>Наименование дохода</t>
  </si>
  <si>
    <t>КБК</t>
  </si>
  <si>
    <t>Прогнозируемый объем доходов, в том числе:</t>
  </si>
  <si>
    <t>2023 год</t>
  </si>
  <si>
    <t>2024 год</t>
  </si>
  <si>
    <t>2025 год</t>
  </si>
  <si>
    <t>2026 год</t>
  </si>
  <si>
    <t>ВСЕГОДОХОДОВ, в том числе:</t>
  </si>
  <si>
    <t>1.</t>
  </si>
  <si>
    <t>Неналоговые доходы, планируемые к поступлению в бюджет района, подлежащие направлению на реализацию ПЛАНА, в соответствии с Федеральным законом от 10 января 2002 года № 7-ФЗ "Об охране окружающей среды", в том числе:</t>
  </si>
  <si>
    <t>1.1.</t>
  </si>
  <si>
    <t>Плата за выбросы загрязняющих веществ в атмосферный воздух стационарными объектами</t>
  </si>
  <si>
    <t>000 1 12 01 010 01 0000 120</t>
  </si>
  <si>
    <t>1.2.</t>
  </si>
  <si>
    <t>Плата за сбросы загрязняющих веществ в водные объекты</t>
  </si>
  <si>
    <t>000 1 12 01 030 01 0000 120</t>
  </si>
  <si>
    <t>1.3.</t>
  </si>
  <si>
    <t>Плата за размещение отходов производства</t>
  </si>
  <si>
    <t>000 1 12 01 041 01 0000 120</t>
  </si>
  <si>
    <t>1.4.</t>
  </si>
  <si>
    <t>Плата за размещение твердых коммунальных отходов</t>
  </si>
  <si>
    <t>000 1 12 01 042 01 0000 120</t>
  </si>
  <si>
    <t>1.5.</t>
  </si>
  <si>
    <t>Плата за выбросы загрязняющих веществ, образующихся при сжигании на факельных установках и (или) рассеивании попутного нефтяного газа</t>
  </si>
  <si>
    <t>000 1 12 01 070 01 0000 120</t>
  </si>
  <si>
    <t>1.6.</t>
  </si>
  <si>
    <t>1.7.</t>
  </si>
  <si>
    <t>1.8.</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</si>
  <si>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</si>
  <si>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000 1 16 02 010 02 0000 140</t>
  </si>
  <si>
    <t>1.9.</t>
  </si>
  <si>
    <t>000 1 16 11 050 01 0000 140</t>
  </si>
  <si>
    <t>3.</t>
  </si>
  <si>
    <t>Иные средства бюджета Белоярского района, из них:</t>
  </si>
  <si>
    <t>3.1.</t>
  </si>
  <si>
    <t>Безвозмездные перечисления от ООО "Сургутнефтегаз"</t>
  </si>
  <si>
    <t>000 0 00 00 000 00 0000 000</t>
  </si>
  <si>
    <t>3.2.</t>
  </si>
  <si>
    <t xml:space="preserve">Иные средства бюджета Белоярского района </t>
  </si>
  <si>
    <t xml:space="preserve">Орлова Ольга Николаевна </t>
  </si>
  <si>
    <t>8(34673)6-21-81</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</si>
  <si>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t>
  </si>
  <si>
    <t>000 1 16 01082 01 0000 140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</si>
  <si>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</si>
  <si>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000 1 16 01083 01 0000 140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</si>
  <si>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</si>
  <si>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t>
  </si>
  <si>
    <t>Остатки неиспользованных средств бюджета района, подлежащих направлению на реализацию ПЛАНА, в соответствии с Федеральным законом от 10 января 2002 года № 7-ФЗ "Об охране окружающей среды" за 2022,2023 годы, в том числе:</t>
  </si>
  <si>
    <t>2.1.</t>
  </si>
  <si>
    <t>2.2.</t>
  </si>
  <si>
    <t>2.3.</t>
  </si>
  <si>
    <t>2.4.</t>
  </si>
  <si>
    <t>2.5.</t>
  </si>
  <si>
    <t>2.6.</t>
  </si>
  <si>
    <t>2.7.</t>
  </si>
  <si>
    <t>2.8.</t>
  </si>
  <si>
    <t>2.9.</t>
  </si>
  <si>
    <t>свалка Казым</t>
  </si>
  <si>
    <t>свалка Ванзеват</t>
  </si>
  <si>
    <t>свалка Полноват</t>
  </si>
  <si>
    <t>ИТОГО:</t>
  </si>
  <si>
    <t>Рекультивация полигона ТБО в г.Белоярский</t>
  </si>
  <si>
    <t>наименование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</si>
</sst>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0.00"/>
    <numFmt numFmtId="165" formatCode="&quot;&quot;###\ ##0.00"/>
  </numFmts>
  <fonts count="11">
    <font>
      <sz val="11"/>
      <color theme="1"/>
      <name val="Calibri"/>
      <charset val="134"/>
      <scheme val="minor"/>
    </font>
    <font>
      <sz val="12"/>
      <color theme="1"/>
      <name val="Times New Roman"/>
      <charset val="134"/>
    </font>
    <font>
      <b/>
      <sz val="12"/>
      <color theme="1"/>
      <name val="Times New Roman"/>
      <charset val="134"/>
    </font>
    <font>
      <b/>
      <sz val="14"/>
      <color theme="1"/>
      <name val="Times New Roman"/>
      <charset val="134"/>
    </font>
    <font>
      <sz val="12"/>
      <color indexed="8"/>
      <name val="Times New Roman"/>
      <charset val="204"/>
    </font>
    <font>
      <sz val="14"/>
      <name val="Times New Roman"/>
      <charset val="204"/>
    </font>
    <font>
      <sz val="14"/>
      <color theme="1"/>
      <name val="Times New Roman"/>
      <charset val="134"/>
    </font>
    <font>
      <sz val="12"/>
      <name val="Times New Roman"/>
      <charset val="204"/>
    </font>
    <font>
      <sz val="10"/>
      <name val="Arial"/>
      <charset val="204"/>
    </font>
    <font>
      <sz val="12"/>
      <color theme="1"/>
      <name val="Times New Roman"/>
      <family val="1"/>
      <charset val="204"/>
    </font>
    <font>
      <b/>
      <sz val="12"/>
      <color theme="1"/>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3" tint="0.79989013336588644"/>
        <bgColor indexed="64"/>
      </patternFill>
    </fill>
    <fill>
      <patternFill patternType="solid">
        <fgColor theme="0" tint="-0.14996795556505021"/>
        <bgColor indexed="64"/>
      </patternFill>
    </fill>
  </fills>
  <borders count="8">
    <border>
      <left/>
      <right/>
      <top/>
      <bottom/>
      <diagonal/>
    </border>
    <border>
      <left style="thin">
        <color auto="1"/>
      </left>
      <right/>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diagonal/>
    </border>
  </borders>
  <cellStyleXfs count="2">
    <xf numFmtId="0" fontId="0" fillId="0" borderId="0"/>
    <xf numFmtId="0" fontId="8" fillId="0" borderId="0"/>
  </cellStyleXfs>
  <cellXfs count="63">
    <xf numFmtId="0" fontId="0" fillId="0" borderId="0" xfId="0"/>
    <xf numFmtId="2" fontId="1" fillId="0" borderId="0" xfId="0" applyNumberFormat="1" applyFont="1" applyAlignment="1">
      <alignment wrapText="1"/>
    </xf>
    <xf numFmtId="0" fontId="2" fillId="0" borderId="0" xfId="0" applyFont="1"/>
    <xf numFmtId="0" fontId="1" fillId="2" borderId="0" xfId="0" applyFont="1" applyFill="1"/>
    <xf numFmtId="0" fontId="1" fillId="0" borderId="0" xfId="0" applyFont="1"/>
    <xf numFmtId="0" fontId="1" fillId="0" borderId="0" xfId="0" applyFont="1" applyAlignment="1">
      <alignment horizontal="center"/>
    </xf>
    <xf numFmtId="0" fontId="1" fillId="0" borderId="1" xfId="0" applyFont="1" applyBorder="1"/>
    <xf numFmtId="2" fontId="2" fillId="0" borderId="3" xfId="0" applyNumberFormat="1" applyFont="1" applyBorder="1" applyAlignment="1">
      <alignment horizontal="center" vertical="center" wrapText="1"/>
    </xf>
    <xf numFmtId="2" fontId="2" fillId="3" borderId="3" xfId="0" applyNumberFormat="1" applyFont="1" applyFill="1" applyBorder="1" applyAlignment="1">
      <alignment horizontal="center" vertical="center" wrapText="1"/>
    </xf>
    <xf numFmtId="164" fontId="3" fillId="4" borderId="3" xfId="0" applyNumberFormat="1" applyFont="1" applyFill="1" applyBorder="1" applyAlignment="1">
      <alignment horizontal="center" vertical="center" wrapText="1"/>
    </xf>
    <xf numFmtId="2" fontId="2" fillId="4" borderId="7" xfId="0" applyNumberFormat="1" applyFont="1" applyFill="1" applyBorder="1" applyAlignment="1">
      <alignment horizontal="center" vertical="center" wrapText="1"/>
    </xf>
    <xf numFmtId="164" fontId="3" fillId="4" borderId="3" xfId="0" applyNumberFormat="1" applyFont="1" applyFill="1" applyBorder="1" applyAlignment="1">
      <alignment vertical="center" wrapText="1"/>
    </xf>
    <xf numFmtId="0" fontId="1" fillId="0" borderId="3" xfId="0" applyFont="1" applyBorder="1" applyAlignment="1">
      <alignment horizontal="center" vertical="center"/>
    </xf>
    <xf numFmtId="165" fontId="4" fillId="0" borderId="3" xfId="0" applyNumberFormat="1" applyFont="1" applyBorder="1" applyAlignment="1">
      <alignment horizontal="left" vertical="top" wrapText="1"/>
    </xf>
    <xf numFmtId="165" fontId="4" fillId="0" borderId="3" xfId="0" applyNumberFormat="1" applyFont="1" applyBorder="1" applyAlignment="1">
      <alignment horizontal="center" vertical="center" wrapText="1"/>
    </xf>
    <xf numFmtId="164" fontId="5" fillId="0" borderId="3" xfId="1" applyNumberFormat="1" applyFont="1" applyBorder="1" applyAlignment="1" applyProtection="1">
      <alignment horizontal="center" vertical="center" wrapText="1"/>
      <protection hidden="1"/>
    </xf>
    <xf numFmtId="164" fontId="6" fillId="0" borderId="0" xfId="0" applyNumberFormat="1" applyFont="1"/>
    <xf numFmtId="0" fontId="1" fillId="0" borderId="3" xfId="0" applyFont="1" applyBorder="1" applyAlignment="1">
      <alignment vertical="top" wrapText="1"/>
    </xf>
    <xf numFmtId="0" fontId="2" fillId="4" borderId="3" xfId="0" applyFont="1" applyFill="1" applyBorder="1" applyAlignment="1">
      <alignment horizontal="center" vertical="center"/>
    </xf>
    <xf numFmtId="0" fontId="2" fillId="4" borderId="3" xfId="0" applyFont="1" applyFill="1" applyBorder="1" applyAlignment="1">
      <alignment vertical="center"/>
    </xf>
    <xf numFmtId="164" fontId="3" fillId="4" borderId="3" xfId="0" applyNumberFormat="1" applyFont="1" applyFill="1" applyBorder="1" applyAlignment="1">
      <alignment vertical="center"/>
    </xf>
    <xf numFmtId="0" fontId="1" fillId="2" borderId="3" xfId="0" applyFont="1" applyFill="1" applyBorder="1" applyAlignment="1">
      <alignment horizontal="center" vertical="center"/>
    </xf>
    <xf numFmtId="164" fontId="6" fillId="2" borderId="3" xfId="0" applyNumberFormat="1" applyFont="1" applyFill="1" applyBorder="1" applyAlignment="1">
      <alignment vertical="center"/>
    </xf>
    <xf numFmtId="164" fontId="6" fillId="2" borderId="0" xfId="0" applyNumberFormat="1" applyFont="1" applyFill="1" applyAlignment="1">
      <alignment vertical="center"/>
    </xf>
    <xf numFmtId="164" fontId="6" fillId="2" borderId="3" xfId="0" applyNumberFormat="1" applyFont="1" applyFill="1" applyBorder="1" applyAlignment="1">
      <alignment horizontal="center" vertical="center" wrapText="1"/>
    </xf>
    <xf numFmtId="164" fontId="5" fillId="2" borderId="3" xfId="1" applyNumberFormat="1" applyFont="1" applyFill="1" applyBorder="1" applyAlignment="1" applyProtection="1">
      <alignment horizontal="center" vertical="center" wrapText="1"/>
      <protection hidden="1"/>
    </xf>
    <xf numFmtId="164" fontId="3" fillId="0" borderId="0" xfId="0" applyNumberFormat="1" applyFont="1"/>
    <xf numFmtId="0" fontId="1" fillId="2" borderId="0" xfId="0" applyFont="1" applyFill="1" applyAlignment="1">
      <alignment horizontal="center" vertical="center"/>
    </xf>
    <xf numFmtId="164" fontId="1" fillId="2" borderId="0" xfId="0" applyNumberFormat="1" applyFont="1" applyFill="1" applyAlignment="1">
      <alignment horizontal="center" vertical="center" wrapText="1"/>
    </xf>
    <xf numFmtId="164" fontId="7" fillId="2" borderId="0" xfId="1" applyNumberFormat="1" applyFont="1" applyFill="1" applyAlignment="1" applyProtection="1">
      <alignment horizontal="center" vertical="center" wrapText="1"/>
      <protection hidden="1"/>
    </xf>
    <xf numFmtId="164" fontId="2" fillId="0" borderId="0" xfId="0" applyNumberFormat="1" applyFont="1"/>
    <xf numFmtId="164" fontId="1" fillId="0" borderId="0" xfId="0" applyNumberFormat="1" applyFont="1"/>
    <xf numFmtId="4" fontId="3" fillId="4" borderId="3" xfId="0" applyNumberFormat="1" applyFont="1" applyFill="1" applyBorder="1" applyAlignment="1">
      <alignment horizontal="center" vertical="center" wrapText="1"/>
    </xf>
    <xf numFmtId="4" fontId="1" fillId="0" borderId="0" xfId="0" applyNumberFormat="1" applyFont="1" applyAlignment="1">
      <alignment wrapText="1"/>
    </xf>
    <xf numFmtId="4" fontId="5" fillId="5" borderId="3" xfId="1" applyNumberFormat="1" applyFont="1" applyFill="1" applyBorder="1" applyAlignment="1" applyProtection="1">
      <alignment horizontal="center" vertical="center" wrapText="1"/>
      <protection hidden="1"/>
    </xf>
    <xf numFmtId="4" fontId="1" fillId="0" borderId="0" xfId="0" applyNumberFormat="1" applyFont="1"/>
    <xf numFmtId="4" fontId="2" fillId="0" borderId="0" xfId="0" applyNumberFormat="1" applyFont="1"/>
    <xf numFmtId="4" fontId="6" fillId="2" borderId="3" xfId="0" applyNumberFormat="1" applyFont="1" applyFill="1" applyBorder="1" applyAlignment="1">
      <alignment horizontal="center" vertical="center"/>
    </xf>
    <xf numFmtId="4" fontId="1" fillId="2" borderId="0" xfId="0" applyNumberFormat="1" applyFont="1" applyFill="1"/>
    <xf numFmtId="4" fontId="5" fillId="2" borderId="3" xfId="1" applyNumberFormat="1" applyFont="1" applyFill="1" applyBorder="1" applyAlignment="1" applyProtection="1">
      <alignment horizontal="center" vertical="center" wrapText="1"/>
      <protection hidden="1"/>
    </xf>
    <xf numFmtId="4" fontId="7" fillId="2" borderId="0" xfId="1" applyNumberFormat="1" applyFont="1" applyFill="1" applyAlignment="1" applyProtection="1">
      <alignment horizontal="center" vertical="center" wrapText="1"/>
      <protection hidden="1"/>
    </xf>
    <xf numFmtId="0" fontId="9" fillId="0" borderId="3" xfId="0" applyFont="1" applyBorder="1" applyAlignment="1">
      <alignment horizontal="center" vertical="center"/>
    </xf>
    <xf numFmtId="4" fontId="3" fillId="4" borderId="3" xfId="0" applyNumberFormat="1" applyFont="1" applyFill="1" applyBorder="1" applyAlignment="1">
      <alignment horizontal="center" vertical="center"/>
    </xf>
    <xf numFmtId="4" fontId="1" fillId="0" borderId="0" xfId="0" applyNumberFormat="1" applyFont="1" applyAlignment="1">
      <alignment horizontal="center"/>
    </xf>
    <xf numFmtId="2" fontId="2" fillId="4" borderId="5" xfId="0" applyNumberFormat="1" applyFont="1" applyFill="1" applyBorder="1" applyAlignment="1">
      <alignment horizontal="left" vertical="center" wrapText="1"/>
    </xf>
    <xf numFmtId="2" fontId="2" fillId="4" borderId="6" xfId="0" applyNumberFormat="1" applyFont="1" applyFill="1" applyBorder="1" applyAlignment="1">
      <alignment horizontal="left" vertical="center" wrapText="1"/>
    </xf>
    <xf numFmtId="0" fontId="1" fillId="0" borderId="0" xfId="0" applyFont="1" applyAlignment="1">
      <alignment horizontal="left"/>
    </xf>
    <xf numFmtId="2" fontId="2" fillId="0" borderId="2" xfId="0" applyNumberFormat="1" applyFont="1" applyBorder="1" applyAlignment="1">
      <alignment horizontal="center" vertical="center" wrapText="1"/>
    </xf>
    <xf numFmtId="2" fontId="2" fillId="0" borderId="4" xfId="0" applyNumberFormat="1" applyFont="1" applyBorder="1" applyAlignment="1">
      <alignment horizontal="center" vertical="center" wrapText="1"/>
    </xf>
    <xf numFmtId="2" fontId="2" fillId="0" borderId="3" xfId="0" applyNumberFormat="1" applyFont="1" applyBorder="1" applyAlignment="1">
      <alignment horizontal="center" vertical="center" wrapText="1"/>
    </xf>
    <xf numFmtId="2" fontId="10" fillId="4" borderId="5" xfId="0" applyNumberFormat="1" applyFont="1" applyFill="1" applyBorder="1" applyAlignment="1">
      <alignment horizontal="left" vertical="center" wrapText="1"/>
    </xf>
    <xf numFmtId="0" fontId="1" fillId="0" borderId="0" xfId="0" applyFont="1" applyAlignment="1">
      <alignment horizontal="center"/>
    </xf>
    <xf numFmtId="2" fontId="2" fillId="3" borderId="3" xfId="0" applyNumberFormat="1" applyFont="1" applyFill="1" applyBorder="1" applyAlignment="1">
      <alignment horizontal="center" vertical="center" wrapText="1"/>
    </xf>
    <xf numFmtId="2" fontId="2" fillId="4" borderId="5" xfId="0" applyNumberFormat="1" applyFont="1" applyFill="1" applyBorder="1" applyAlignment="1">
      <alignment horizontal="center" vertical="center" wrapText="1"/>
    </xf>
    <xf numFmtId="2" fontId="2" fillId="4" borderId="6" xfId="0" applyNumberFormat="1" applyFont="1" applyFill="1" applyBorder="1" applyAlignment="1">
      <alignment horizontal="center" vertical="center" wrapText="1"/>
    </xf>
    <xf numFmtId="0" fontId="2" fillId="0" borderId="0" xfId="0" applyFont="1" applyAlignment="1">
      <alignment horizontal="center" vertical="top" wrapText="1"/>
    </xf>
    <xf numFmtId="0" fontId="1" fillId="0" borderId="0" xfId="0" applyFont="1" applyAlignment="1">
      <alignment wrapText="1"/>
    </xf>
    <xf numFmtId="0" fontId="1" fillId="0" borderId="3" xfId="0" applyFont="1" applyBorder="1"/>
    <xf numFmtId="0" fontId="1" fillId="0" borderId="0" xfId="0" applyFont="1" applyAlignment="1">
      <alignment vertical="center"/>
    </xf>
    <xf numFmtId="4" fontId="1" fillId="0" borderId="0" xfId="0" applyNumberFormat="1" applyFont="1" applyAlignment="1">
      <alignment vertical="center"/>
    </xf>
    <xf numFmtId="0" fontId="10" fillId="0" borderId="0" xfId="0" applyFont="1"/>
    <xf numFmtId="4" fontId="10" fillId="0" borderId="0" xfId="0" applyNumberFormat="1" applyFont="1"/>
    <xf numFmtId="0" fontId="9" fillId="0" borderId="3" xfId="0" applyFont="1" applyBorder="1"/>
  </cellXfs>
  <cellStyles count="2">
    <cellStyle name="Обычный" xfId="0" builtinId="0"/>
    <cellStyle name="Обычный_tmp"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tabSelected="1" view="pageBreakPreview" topLeftCell="B29" zoomScaleNormal="100" zoomScaleSheetLayoutView="100" workbookViewId="0">
      <selection activeCell="H40" sqref="H40"/>
    </sheetView>
  </sheetViews>
  <sheetFormatPr defaultColWidth="9" defaultRowHeight="15.75"/>
  <cols>
    <col min="1" max="1" width="9" style="4"/>
    <col min="2" max="2" width="54.42578125" style="4" customWidth="1"/>
    <col min="3" max="3" width="32.140625" style="4" customWidth="1"/>
    <col min="4" max="4" width="17.85546875" style="4" hidden="1" customWidth="1"/>
    <col min="5" max="5" width="17.42578125" style="4" hidden="1" customWidth="1"/>
    <col min="6" max="6" width="18.7109375" style="4" hidden="1" customWidth="1"/>
    <col min="7" max="7" width="1.42578125" style="4" hidden="1" customWidth="1"/>
    <col min="8" max="8" width="20.5703125" style="4" customWidth="1"/>
    <col min="9" max="9" width="17.5703125" style="4" customWidth="1"/>
    <col min="10" max="10" width="20" style="4" customWidth="1"/>
    <col min="11" max="11" width="13.42578125" style="4"/>
    <col min="12" max="16384" width="9" style="4"/>
  </cols>
  <sheetData>
    <row r="1" spans="1:11">
      <c r="I1" s="51" t="s">
        <v>0</v>
      </c>
      <c r="J1" s="51"/>
      <c r="K1" s="51"/>
    </row>
    <row r="2" spans="1:11">
      <c r="I2" s="51" t="s">
        <v>1</v>
      </c>
      <c r="J2" s="51"/>
      <c r="K2" s="51"/>
    </row>
    <row r="3" spans="1:11" ht="24.95" customHeight="1">
      <c r="D3" s="5"/>
      <c r="E3" s="5"/>
      <c r="F3" s="5"/>
    </row>
    <row r="4" spans="1:11" ht="48.95" customHeight="1">
      <c r="A4" s="55" t="s">
        <v>2</v>
      </c>
      <c r="B4" s="55"/>
      <c r="C4" s="55"/>
      <c r="D4" s="55"/>
      <c r="E4" s="55"/>
      <c r="F4" s="55"/>
      <c r="G4" s="55"/>
      <c r="H4" s="55"/>
      <c r="I4" s="55"/>
      <c r="J4" s="55"/>
    </row>
    <row r="5" spans="1:11" ht="27" customHeight="1">
      <c r="A5" s="55"/>
      <c r="B5" s="55"/>
      <c r="C5" s="55"/>
      <c r="D5" s="55"/>
      <c r="E5" s="55"/>
      <c r="F5" s="55"/>
      <c r="G5" s="55"/>
      <c r="H5" s="55"/>
      <c r="I5" s="55"/>
      <c r="J5" s="55"/>
    </row>
    <row r="6" spans="1:11">
      <c r="H6" s="6"/>
      <c r="J6" s="5" t="s">
        <v>3</v>
      </c>
    </row>
    <row r="7" spans="1:11" s="1" customFormat="1" ht="32.1" customHeight="1">
      <c r="A7" s="47" t="s">
        <v>4</v>
      </c>
      <c r="B7" s="47" t="s">
        <v>5</v>
      </c>
      <c r="C7" s="49" t="s">
        <v>6</v>
      </c>
      <c r="D7" s="49" t="s">
        <v>7</v>
      </c>
      <c r="E7" s="49"/>
      <c r="F7" s="49"/>
      <c r="H7" s="52" t="s">
        <v>7</v>
      </c>
      <c r="I7" s="52"/>
      <c r="J7" s="52"/>
    </row>
    <row r="8" spans="1:11" s="1" customFormat="1" ht="30" customHeight="1">
      <c r="A8" s="48"/>
      <c r="B8" s="48"/>
      <c r="C8" s="49"/>
      <c r="D8" s="7" t="s">
        <v>8</v>
      </c>
      <c r="E8" s="7" t="s">
        <v>9</v>
      </c>
      <c r="F8" s="7" t="s">
        <v>10</v>
      </c>
      <c r="H8" s="8" t="s">
        <v>9</v>
      </c>
      <c r="I8" s="8" t="s">
        <v>10</v>
      </c>
      <c r="J8" s="8" t="s">
        <v>11</v>
      </c>
    </row>
    <row r="9" spans="1:11" s="1" customFormat="1" ht="30" customHeight="1">
      <c r="A9" s="53" t="s">
        <v>12</v>
      </c>
      <c r="B9" s="54"/>
      <c r="C9" s="54"/>
      <c r="D9" s="9" t="e">
        <f>D10+#REF!+D30</f>
        <v>#REF!</v>
      </c>
      <c r="E9" s="9" t="e">
        <f>E10+#REF!+E30</f>
        <v>#REF!</v>
      </c>
      <c r="F9" s="9" t="e">
        <f>F10+#REF!+F30</f>
        <v>#REF!</v>
      </c>
      <c r="G9" s="9" t="e">
        <f>G10+#REF!+G30</f>
        <v>#REF!</v>
      </c>
      <c r="H9" s="32">
        <f>H10+H20+H30</f>
        <v>32644400</v>
      </c>
      <c r="I9" s="32">
        <f t="shared" ref="I9:J9" si="0">I10+I20+I30</f>
        <v>18823200</v>
      </c>
      <c r="J9" s="32">
        <f t="shared" si="0"/>
        <v>7065500</v>
      </c>
      <c r="K9" s="33"/>
    </row>
    <row r="10" spans="1:11" s="1" customFormat="1" ht="72.95" customHeight="1">
      <c r="A10" s="10" t="s">
        <v>13</v>
      </c>
      <c r="B10" s="44" t="s">
        <v>14</v>
      </c>
      <c r="C10" s="45"/>
      <c r="D10" s="11">
        <f t="shared" ref="D10:J10" si="1">SUM(D11:D19)</f>
        <v>7123869.9100000001</v>
      </c>
      <c r="E10" s="11">
        <f t="shared" si="1"/>
        <v>10353900</v>
      </c>
      <c r="F10" s="11">
        <f t="shared" si="1"/>
        <v>10751800</v>
      </c>
      <c r="G10" s="11">
        <f t="shared" si="1"/>
        <v>0</v>
      </c>
      <c r="H10" s="32">
        <f t="shared" si="1"/>
        <v>7049653</v>
      </c>
      <c r="I10" s="32">
        <f t="shared" si="1"/>
        <v>7065500</v>
      </c>
      <c r="J10" s="32">
        <f t="shared" si="1"/>
        <v>7065500</v>
      </c>
      <c r="K10" s="33"/>
    </row>
    <row r="11" spans="1:11" ht="37.5" customHeight="1">
      <c r="A11" s="12" t="s">
        <v>15</v>
      </c>
      <c r="B11" s="13" t="s">
        <v>16</v>
      </c>
      <c r="C11" s="14" t="s">
        <v>17</v>
      </c>
      <c r="D11" s="15">
        <f>7773700-927772.31</f>
        <v>6845927.6899999995</v>
      </c>
      <c r="E11" s="15">
        <v>7949700</v>
      </c>
      <c r="F11" s="15">
        <v>8267700</v>
      </c>
      <c r="G11" s="16"/>
      <c r="H11" s="34">
        <v>5617936</v>
      </c>
      <c r="I11" s="34">
        <v>5617900</v>
      </c>
      <c r="J11" s="34">
        <v>5617900</v>
      </c>
      <c r="K11" s="35"/>
    </row>
    <row r="12" spans="1:11" ht="31.5" customHeight="1">
      <c r="A12" s="12" t="s">
        <v>18</v>
      </c>
      <c r="B12" s="13" t="s">
        <v>19</v>
      </c>
      <c r="C12" s="14" t="s">
        <v>20</v>
      </c>
      <c r="D12" s="15">
        <f>18500-780.41</f>
        <v>17719.59</v>
      </c>
      <c r="E12" s="15">
        <v>22300</v>
      </c>
      <c r="F12" s="15">
        <v>23100</v>
      </c>
      <c r="G12" s="16"/>
      <c r="H12" s="34">
        <v>9940</v>
      </c>
      <c r="I12" s="34">
        <v>9900</v>
      </c>
      <c r="J12" s="34">
        <v>9900</v>
      </c>
      <c r="K12" s="35"/>
    </row>
    <row r="13" spans="1:11" ht="21.95" customHeight="1">
      <c r="A13" s="12" t="s">
        <v>21</v>
      </c>
      <c r="B13" s="13" t="s">
        <v>22</v>
      </c>
      <c r="C13" s="14" t="s">
        <v>23</v>
      </c>
      <c r="D13" s="15">
        <f>1785400-1645058.94</f>
        <v>140341.06000000006</v>
      </c>
      <c r="E13" s="15">
        <v>232000</v>
      </c>
      <c r="F13" s="15">
        <v>241300</v>
      </c>
      <c r="G13" s="16"/>
      <c r="H13" s="34">
        <v>1090972</v>
      </c>
      <c r="I13" s="34">
        <v>1091000</v>
      </c>
      <c r="J13" s="34">
        <v>1091000</v>
      </c>
      <c r="K13" s="35"/>
    </row>
    <row r="14" spans="1:11" ht="22.5" customHeight="1">
      <c r="A14" s="12" t="s">
        <v>24</v>
      </c>
      <c r="B14" s="13" t="s">
        <v>25</v>
      </c>
      <c r="C14" s="14" t="s">
        <v>26</v>
      </c>
      <c r="D14" s="15">
        <f>441100-441100</f>
        <v>0</v>
      </c>
      <c r="E14" s="15">
        <v>1326400</v>
      </c>
      <c r="F14" s="15">
        <v>1379400</v>
      </c>
      <c r="G14" s="16"/>
      <c r="H14" s="34">
        <v>9520</v>
      </c>
      <c r="I14" s="34">
        <v>25400</v>
      </c>
      <c r="J14" s="34">
        <v>25400</v>
      </c>
      <c r="K14" s="35"/>
    </row>
    <row r="15" spans="1:11" ht="50.25" customHeight="1">
      <c r="A15" s="12" t="s">
        <v>27</v>
      </c>
      <c r="B15" s="13" t="s">
        <v>28</v>
      </c>
      <c r="C15" s="14" t="s">
        <v>29</v>
      </c>
      <c r="D15" s="15">
        <f>-169700+174154.57</f>
        <v>4454.570000000007</v>
      </c>
      <c r="E15" s="15">
        <v>416700</v>
      </c>
      <c r="F15" s="15">
        <v>433500</v>
      </c>
      <c r="G15" s="16"/>
      <c r="H15" s="34">
        <v>189485</v>
      </c>
      <c r="I15" s="34">
        <v>189500</v>
      </c>
      <c r="J15" s="34">
        <v>189500</v>
      </c>
      <c r="K15" s="35"/>
    </row>
    <row r="16" spans="1:11" ht="123.75" customHeight="1">
      <c r="A16" s="12" t="s">
        <v>30</v>
      </c>
      <c r="B16" s="17" t="s">
        <v>46</v>
      </c>
      <c r="C16" s="14" t="s">
        <v>47</v>
      </c>
      <c r="D16" s="15">
        <v>89500</v>
      </c>
      <c r="E16" s="15">
        <v>370100</v>
      </c>
      <c r="F16" s="15">
        <v>370100</v>
      </c>
      <c r="G16" s="16"/>
      <c r="H16" s="34">
        <v>89500</v>
      </c>
      <c r="I16" s="34">
        <v>89500</v>
      </c>
      <c r="J16" s="34">
        <v>89500</v>
      </c>
      <c r="K16" s="35"/>
    </row>
    <row r="17" spans="1:11" ht="126" customHeight="1">
      <c r="A17" s="12" t="s">
        <v>31</v>
      </c>
      <c r="B17" s="17" t="s">
        <v>48</v>
      </c>
      <c r="C17" s="14" t="s">
        <v>49</v>
      </c>
      <c r="D17" s="15">
        <v>10300</v>
      </c>
      <c r="E17" s="15">
        <v>0</v>
      </c>
      <c r="F17" s="15">
        <v>0</v>
      </c>
      <c r="G17" s="16"/>
      <c r="H17" s="34">
        <v>10300</v>
      </c>
      <c r="I17" s="34">
        <v>10300</v>
      </c>
      <c r="J17" s="34">
        <v>10300</v>
      </c>
      <c r="K17" s="35"/>
    </row>
    <row r="18" spans="1:11" ht="76.5" customHeight="1">
      <c r="A18" s="12" t="s">
        <v>32</v>
      </c>
      <c r="B18" s="17" t="s">
        <v>33</v>
      </c>
      <c r="C18" s="12" t="s">
        <v>34</v>
      </c>
      <c r="D18" s="15">
        <f>2000+10500</f>
        <v>12500</v>
      </c>
      <c r="E18" s="15">
        <v>2000</v>
      </c>
      <c r="F18" s="15">
        <v>2000</v>
      </c>
      <c r="G18" s="16"/>
      <c r="H18" s="34">
        <v>4000</v>
      </c>
      <c r="I18" s="34">
        <v>4000</v>
      </c>
      <c r="J18" s="34">
        <v>4000</v>
      </c>
      <c r="K18" s="35"/>
    </row>
    <row r="19" spans="1:11" ht="203.25" customHeight="1">
      <c r="A19" s="12" t="s">
        <v>35</v>
      </c>
      <c r="B19" s="17" t="s">
        <v>50</v>
      </c>
      <c r="C19" s="12" t="s">
        <v>36</v>
      </c>
      <c r="D19" s="15">
        <f>34700-31573</f>
        <v>3127</v>
      </c>
      <c r="E19" s="15">
        <v>34700</v>
      </c>
      <c r="F19" s="15">
        <v>34700</v>
      </c>
      <c r="G19" s="16"/>
      <c r="H19" s="34">
        <v>28000</v>
      </c>
      <c r="I19" s="34">
        <v>28000</v>
      </c>
      <c r="J19" s="34">
        <v>28000</v>
      </c>
      <c r="K19" s="35"/>
    </row>
    <row r="20" spans="1:11" ht="66" customHeight="1">
      <c r="A20" s="10" t="s">
        <v>51</v>
      </c>
      <c r="B20" s="50" t="s">
        <v>52</v>
      </c>
      <c r="C20" s="45"/>
      <c r="D20" s="11"/>
      <c r="E20" s="11"/>
      <c r="F20" s="11"/>
      <c r="G20" s="11"/>
      <c r="H20" s="32">
        <f>SUM(H21:H29)</f>
        <v>9358284</v>
      </c>
      <c r="I20" s="32">
        <f t="shared" ref="I20:J20" si="2">SUM(I21:I29)</f>
        <v>0</v>
      </c>
      <c r="J20" s="32">
        <f t="shared" si="2"/>
        <v>0</v>
      </c>
      <c r="K20" s="35"/>
    </row>
    <row r="21" spans="1:11" ht="31.5">
      <c r="A21" s="41" t="s">
        <v>53</v>
      </c>
      <c r="B21" s="17" t="s">
        <v>16</v>
      </c>
      <c r="C21" s="12" t="s">
        <v>17</v>
      </c>
      <c r="D21" s="15"/>
      <c r="E21" s="15"/>
      <c r="F21" s="15"/>
      <c r="G21" s="16"/>
      <c r="H21" s="34">
        <v>6806125.2400000002</v>
      </c>
      <c r="I21" s="34">
        <v>0</v>
      </c>
      <c r="J21" s="34">
        <v>0</v>
      </c>
      <c r="K21" s="35"/>
    </row>
    <row r="22" spans="1:11" ht="31.5">
      <c r="A22" s="41" t="s">
        <v>54</v>
      </c>
      <c r="B22" s="17" t="s">
        <v>19</v>
      </c>
      <c r="C22" s="12" t="s">
        <v>20</v>
      </c>
      <c r="D22" s="15"/>
      <c r="E22" s="15"/>
      <c r="F22" s="15"/>
      <c r="G22" s="16"/>
      <c r="H22" s="34">
        <v>25148.720000000001</v>
      </c>
      <c r="I22" s="34">
        <v>0</v>
      </c>
      <c r="J22" s="34">
        <v>0</v>
      </c>
      <c r="K22" s="35"/>
    </row>
    <row r="23" spans="1:11" ht="18.75">
      <c r="A23" s="41" t="s">
        <v>55</v>
      </c>
      <c r="B23" s="17" t="s">
        <v>22</v>
      </c>
      <c r="C23" s="12" t="s">
        <v>23</v>
      </c>
      <c r="D23" s="15"/>
      <c r="E23" s="15"/>
      <c r="F23" s="15"/>
      <c r="G23" s="16"/>
      <c r="H23" s="34">
        <v>541154.75</v>
      </c>
      <c r="I23" s="34">
        <v>0</v>
      </c>
      <c r="J23" s="34">
        <v>0</v>
      </c>
      <c r="K23" s="35"/>
    </row>
    <row r="24" spans="1:11" ht="18.75">
      <c r="A24" s="41" t="s">
        <v>56</v>
      </c>
      <c r="B24" s="17" t="s">
        <v>25</v>
      </c>
      <c r="C24" s="12" t="s">
        <v>26</v>
      </c>
      <c r="D24" s="15"/>
      <c r="E24" s="15"/>
      <c r="F24" s="15"/>
      <c r="G24" s="16"/>
      <c r="H24" s="34">
        <v>1446006.84</v>
      </c>
      <c r="I24" s="34">
        <v>0</v>
      </c>
      <c r="J24" s="34">
        <v>0</v>
      </c>
      <c r="K24" s="35"/>
    </row>
    <row r="25" spans="1:11" ht="47.25" customHeight="1">
      <c r="A25" s="41" t="s">
        <v>57</v>
      </c>
      <c r="B25" s="17" t="s">
        <v>28</v>
      </c>
      <c r="C25" s="12" t="s">
        <v>29</v>
      </c>
      <c r="D25" s="15"/>
      <c r="E25" s="15"/>
      <c r="F25" s="15"/>
      <c r="G25" s="16"/>
      <c r="H25" s="34">
        <v>-626.54999999999995</v>
      </c>
      <c r="I25" s="34">
        <v>0</v>
      </c>
      <c r="J25" s="34">
        <v>0</v>
      </c>
      <c r="K25" s="35"/>
    </row>
    <row r="26" spans="1:11" ht="141.75">
      <c r="A26" s="41" t="s">
        <v>58</v>
      </c>
      <c r="B26" s="17" t="s">
        <v>46</v>
      </c>
      <c r="C26" s="12" t="s">
        <v>47</v>
      </c>
      <c r="D26" s="15"/>
      <c r="E26" s="15"/>
      <c r="F26" s="15"/>
      <c r="G26" s="16"/>
      <c r="H26" s="34">
        <v>438750</v>
      </c>
      <c r="I26" s="34">
        <v>0</v>
      </c>
      <c r="J26" s="34">
        <v>0</v>
      </c>
      <c r="K26" s="35"/>
    </row>
    <row r="27" spans="1:11" ht="126">
      <c r="A27" s="41" t="s">
        <v>59</v>
      </c>
      <c r="B27" s="17" t="s">
        <v>48</v>
      </c>
      <c r="C27" s="12" t="s">
        <v>49</v>
      </c>
      <c r="D27" s="15"/>
      <c r="E27" s="15"/>
      <c r="F27" s="15"/>
      <c r="G27" s="16"/>
      <c r="H27" s="34">
        <v>13000</v>
      </c>
      <c r="I27" s="34">
        <v>0</v>
      </c>
      <c r="J27" s="34">
        <v>0</v>
      </c>
      <c r="K27" s="35"/>
    </row>
    <row r="28" spans="1:11" ht="78.75">
      <c r="A28" s="41" t="s">
        <v>60</v>
      </c>
      <c r="B28" s="17" t="s">
        <v>33</v>
      </c>
      <c r="C28" s="12" t="s">
        <v>34</v>
      </c>
      <c r="D28" s="15"/>
      <c r="E28" s="15"/>
      <c r="F28" s="15"/>
      <c r="G28" s="16"/>
      <c r="H28" s="34">
        <v>15500</v>
      </c>
      <c r="I28" s="34">
        <v>0</v>
      </c>
      <c r="J28" s="34">
        <v>0</v>
      </c>
      <c r="K28" s="35"/>
    </row>
    <row r="29" spans="1:11" ht="204.75">
      <c r="A29" s="41" t="s">
        <v>61</v>
      </c>
      <c r="B29" s="17" t="s">
        <v>50</v>
      </c>
      <c r="C29" s="12" t="s">
        <v>36</v>
      </c>
      <c r="D29" s="15"/>
      <c r="E29" s="15"/>
      <c r="F29" s="15"/>
      <c r="G29" s="16"/>
      <c r="H29" s="34">
        <v>73225</v>
      </c>
      <c r="I29" s="34">
        <v>0</v>
      </c>
      <c r="J29" s="34">
        <v>0</v>
      </c>
      <c r="K29" s="35"/>
    </row>
    <row r="30" spans="1:11" s="2" customFormat="1" ht="27.95" customHeight="1">
      <c r="A30" s="18" t="s">
        <v>37</v>
      </c>
      <c r="B30" s="19" t="s">
        <v>38</v>
      </c>
      <c r="C30" s="19"/>
      <c r="D30" s="20">
        <f>D31+D32</f>
        <v>3302930.09</v>
      </c>
      <c r="E30" s="20">
        <f t="shared" ref="E30:J30" si="3">E31+E32</f>
        <v>138000</v>
      </c>
      <c r="F30" s="20">
        <f t="shared" si="3"/>
        <v>138000</v>
      </c>
      <c r="G30" s="20">
        <f t="shared" si="3"/>
        <v>0</v>
      </c>
      <c r="H30" s="42">
        <f t="shared" si="3"/>
        <v>16236463</v>
      </c>
      <c r="I30" s="42">
        <f t="shared" si="3"/>
        <v>11757700</v>
      </c>
      <c r="J30" s="42">
        <f t="shared" si="3"/>
        <v>0</v>
      </c>
      <c r="K30" s="36"/>
    </row>
    <row r="31" spans="1:11" s="3" customFormat="1" ht="33.75" customHeight="1">
      <c r="A31" s="21" t="s">
        <v>39</v>
      </c>
      <c r="B31" s="17" t="s">
        <v>40</v>
      </c>
      <c r="C31" s="21" t="s">
        <v>41</v>
      </c>
      <c r="D31" s="22"/>
      <c r="E31" s="22"/>
      <c r="F31" s="22"/>
      <c r="G31" s="23"/>
      <c r="H31" s="37">
        <v>10000000</v>
      </c>
      <c r="I31" s="37">
        <v>0</v>
      </c>
      <c r="J31" s="37">
        <v>0</v>
      </c>
      <c r="K31" s="38"/>
    </row>
    <row r="32" spans="1:11" s="2" customFormat="1" ht="22.5" customHeight="1">
      <c r="A32" s="21" t="s">
        <v>42</v>
      </c>
      <c r="B32" s="17" t="s">
        <v>43</v>
      </c>
      <c r="C32" s="21" t="s">
        <v>41</v>
      </c>
      <c r="D32" s="24">
        <f>138000+2840557.09+312300+31573-10500-9000</f>
        <v>3302930.09</v>
      </c>
      <c r="E32" s="25">
        <v>138000</v>
      </c>
      <c r="F32" s="25">
        <v>138000</v>
      </c>
      <c r="G32" s="26"/>
      <c r="H32" s="39">
        <f>32144400-H31-H20-H10+500000</f>
        <v>6236463</v>
      </c>
      <c r="I32" s="39">
        <f>11757679+21</f>
        <v>11757700</v>
      </c>
      <c r="J32" s="39">
        <v>0</v>
      </c>
      <c r="K32" s="36"/>
    </row>
    <row r="33" spans="1:12" s="2" customFormat="1" ht="41.1" hidden="1" customHeight="1">
      <c r="A33" s="27"/>
      <c r="B33" s="27"/>
      <c r="C33" s="27"/>
      <c r="D33" s="28"/>
      <c r="E33" s="29"/>
      <c r="F33" s="29"/>
      <c r="G33" s="30"/>
      <c r="H33" s="40"/>
      <c r="I33" s="40"/>
      <c r="J33" s="40"/>
      <c r="K33" s="36"/>
    </row>
    <row r="34" spans="1:12" s="2" customFormat="1" ht="41.1" hidden="1" customHeight="1">
      <c r="A34" s="27"/>
      <c r="B34" s="27"/>
      <c r="C34" s="27"/>
      <c r="D34" s="28"/>
      <c r="E34" s="29"/>
      <c r="F34" s="29"/>
      <c r="G34" s="30"/>
      <c r="H34" s="40"/>
      <c r="I34" s="40"/>
      <c r="J34" s="40"/>
      <c r="K34" s="36"/>
    </row>
    <row r="35" spans="1:12">
      <c r="D35" s="31"/>
      <c r="E35" s="31"/>
      <c r="F35" s="31"/>
      <c r="G35" s="31"/>
      <c r="H35" s="43"/>
      <c r="I35" s="43"/>
      <c r="J35" s="43"/>
      <c r="K35" s="35"/>
    </row>
    <row r="36" spans="1:12">
      <c r="A36" s="46" t="s">
        <v>44</v>
      </c>
      <c r="B36" s="46"/>
      <c r="D36" s="31"/>
      <c r="E36" s="31"/>
      <c r="F36" s="31"/>
      <c r="G36" s="31"/>
      <c r="H36" s="35"/>
      <c r="I36" s="35"/>
      <c r="J36" s="35"/>
      <c r="K36" s="35"/>
    </row>
    <row r="37" spans="1:12">
      <c r="A37" s="46" t="s">
        <v>45</v>
      </c>
      <c r="B37" s="46"/>
      <c r="D37" s="31"/>
      <c r="E37" s="31"/>
      <c r="F37" s="31"/>
      <c r="G37" s="31"/>
      <c r="H37" s="35"/>
      <c r="I37" s="35"/>
      <c r="J37" s="35"/>
      <c r="K37" s="35"/>
    </row>
    <row r="38" spans="1:12">
      <c r="H38" s="35"/>
      <c r="I38" s="35"/>
      <c r="J38" s="35"/>
      <c r="K38" s="35"/>
    </row>
    <row r="40" spans="1:12">
      <c r="H40" s="62" t="s">
        <v>67</v>
      </c>
      <c r="I40" s="57">
        <v>2024</v>
      </c>
      <c r="J40" s="57">
        <v>2025</v>
      </c>
      <c r="K40" s="57">
        <v>2026</v>
      </c>
    </row>
    <row r="41" spans="1:12" ht="47.25">
      <c r="H41" s="56" t="s">
        <v>66</v>
      </c>
      <c r="I41" s="59">
        <v>500000</v>
      </c>
      <c r="J41" s="58">
        <v>0</v>
      </c>
      <c r="K41" s="58">
        <v>0</v>
      </c>
    </row>
    <row r="42" spans="1:12">
      <c r="H42" s="4" t="s">
        <v>62</v>
      </c>
      <c r="I42" s="35">
        <v>10000200</v>
      </c>
      <c r="J42" s="35">
        <v>18823200</v>
      </c>
      <c r="K42" s="4">
        <v>0</v>
      </c>
    </row>
    <row r="43" spans="1:12">
      <c r="H43" s="4" t="s">
        <v>63</v>
      </c>
      <c r="I43" s="35">
        <v>19090488</v>
      </c>
      <c r="J43" s="4">
        <v>0</v>
      </c>
      <c r="K43" s="4">
        <v>0</v>
      </c>
    </row>
    <row r="44" spans="1:12">
      <c r="H44" s="4" t="s">
        <v>64</v>
      </c>
      <c r="I44" s="35">
        <v>3053622</v>
      </c>
      <c r="J44" s="4">
        <v>0</v>
      </c>
      <c r="K44" s="35">
        <v>7065500</v>
      </c>
    </row>
    <row r="45" spans="1:12">
      <c r="H45" s="60" t="s">
        <v>65</v>
      </c>
      <c r="I45" s="61">
        <f>I44+I43+I42+I41</f>
        <v>32644310</v>
      </c>
      <c r="J45" s="61">
        <f t="shared" ref="J45:K45" si="4">J44+J43+J42+J41</f>
        <v>18823200</v>
      </c>
      <c r="K45" s="61">
        <f t="shared" si="4"/>
        <v>7065500</v>
      </c>
      <c r="L45" s="60"/>
    </row>
  </sheetData>
  <mergeCells count="13">
    <mergeCell ref="I1:K1"/>
    <mergeCell ref="I2:K2"/>
    <mergeCell ref="D7:F7"/>
    <mergeCell ref="H7:J7"/>
    <mergeCell ref="A9:C9"/>
    <mergeCell ref="A4:J5"/>
    <mergeCell ref="B10:C10"/>
    <mergeCell ref="A36:B36"/>
    <mergeCell ref="A37:B37"/>
    <mergeCell ref="A7:A8"/>
    <mergeCell ref="B7:B8"/>
    <mergeCell ref="C7:C8"/>
    <mergeCell ref="B20:C20"/>
  </mergeCells>
  <pageMargins left="0.25" right="0.25" top="0.75" bottom="0.75" header="0.29861111111111099" footer="0.29861111111111099"/>
  <pageSetup paperSize="9"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Sheet1</vt:lpstr>
      <vt:lpstr>Sheet1!Заголовки_для_печати</vt:lpstr>
      <vt:lpstr>Sheet1!Область_печати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Орлова Ольга Николаевна</dc:creator>
  <cp:lastModifiedBy>Орлова Ольга Николаевна</cp:lastModifiedBy>
  <cp:lastPrinted>2024-03-13T11:37:26Z</cp:lastPrinted>
  <dcterms:created xsi:type="dcterms:W3CDTF">2023-04-07T08:34:00Z</dcterms:created>
  <dcterms:modified xsi:type="dcterms:W3CDTF">2024-03-19T05:13:41Z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A322AFE2C48A4945B7D2F362AD182866_13</vt:lpwstr>
  </property>
  <property fmtid="{D5CDD505-2E9C-101B-9397-08002B2CF9AE}" pid="3" name="KSOProductBuildVer">
    <vt:lpwstr>1049-12.2.0.13266</vt:lpwstr>
  </property>
</Properties>
</file>